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ekretariat\Bücherbestellung 2022_23\"/>
    </mc:Choice>
  </mc:AlternateContent>
  <bookViews>
    <workbookView xWindow="0" yWindow="0" windowWidth="28800" windowHeight="12300"/>
  </bookViews>
  <sheets>
    <sheet name="Klasse 10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5" l="1"/>
  <c r="Q23" i="5" s="1"/>
  <c r="P24" i="5"/>
  <c r="Q24" i="5"/>
  <c r="P25" i="5"/>
  <c r="Q25" i="5" s="1"/>
  <c r="P26" i="5"/>
  <c r="Q26" i="5"/>
  <c r="P27" i="5"/>
  <c r="Q27" i="5"/>
  <c r="P28" i="5"/>
  <c r="Q28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P29" i="5"/>
  <c r="Q29" i="5"/>
  <c r="L28" i="5"/>
  <c r="L5" i="5" l="1"/>
  <c r="K21" i="5"/>
  <c r="L26" i="5"/>
  <c r="K26" i="5"/>
  <c r="L25" i="5"/>
  <c r="K25" i="5"/>
  <c r="L24" i="5"/>
  <c r="K24" i="5"/>
  <c r="L23" i="5"/>
  <c r="K23" i="5"/>
  <c r="Q22" i="5"/>
  <c r="P22" i="5"/>
  <c r="K22" i="5"/>
  <c r="Q21" i="5"/>
  <c r="P21" i="5"/>
  <c r="P20" i="5"/>
  <c r="Q20" i="5" s="1"/>
  <c r="L20" i="5"/>
  <c r="K20" i="5"/>
  <c r="P19" i="5"/>
  <c r="Q19" i="5" s="1"/>
  <c r="L19" i="5"/>
  <c r="K19" i="5"/>
  <c r="P18" i="5"/>
  <c r="Q18" i="5" s="1"/>
  <c r="L18" i="5"/>
  <c r="Q17" i="5"/>
  <c r="P17" i="5"/>
  <c r="K17" i="5"/>
  <c r="P16" i="5"/>
  <c r="L16" i="5"/>
  <c r="K16" i="5"/>
  <c r="P15" i="5"/>
  <c r="L15" i="5"/>
  <c r="K15" i="5"/>
  <c r="P14" i="5"/>
  <c r="L14" i="5"/>
  <c r="K14" i="5"/>
  <c r="Q15" i="5" l="1"/>
  <c r="Q16" i="5"/>
  <c r="Q14" i="5"/>
  <c r="L7" i="5"/>
  <c r="L13" i="5" l="1"/>
  <c r="P30" i="5"/>
  <c r="Q30" i="5" s="1"/>
  <c r="K30" i="5"/>
  <c r="K13" i="5"/>
  <c r="K12" i="5"/>
  <c r="K11" i="5"/>
  <c r="K10" i="5"/>
  <c r="K9" i="5"/>
  <c r="K8" i="5"/>
  <c r="K7" i="5"/>
  <c r="L8" i="5" l="1"/>
  <c r="L9" i="5"/>
  <c r="L10" i="5"/>
  <c r="L11" i="5"/>
  <c r="L12" i="5"/>
  <c r="R7" i="5" l="1"/>
  <c r="J3" i="5" l="1"/>
  <c r="P7" i="5"/>
  <c r="P9" i="5"/>
  <c r="P10" i="5"/>
  <c r="P11" i="5"/>
  <c r="P12" i="5"/>
  <c r="P13" i="5"/>
  <c r="P8" i="5"/>
  <c r="Q8" i="5" l="1"/>
  <c r="Q9" i="5"/>
  <c r="Q10" i="5"/>
  <c r="Q11" i="5"/>
  <c r="Q12" i="5"/>
  <c r="Q13" i="5"/>
  <c r="Q7" i="5"/>
  <c r="Q32" i="5" l="1"/>
</calcChain>
</file>

<file path=xl/sharedStrings.xml><?xml version="1.0" encoding="utf-8"?>
<sst xmlns="http://schemas.openxmlformats.org/spreadsheetml/2006/main" count="142" uniqueCount="91">
  <si>
    <t>Klett</t>
  </si>
  <si>
    <t>x</t>
  </si>
  <si>
    <t>Preis</t>
  </si>
  <si>
    <t>Weitere Anschaffung</t>
  </si>
  <si>
    <t>Schulbuch (30%/15%)</t>
  </si>
  <si>
    <t>von der Schule gestellt</t>
  </si>
  <si>
    <t>Nachschlagewerk  (30%/15%)</t>
  </si>
  <si>
    <t>Arbeitshefte (15%)</t>
  </si>
  <si>
    <t>Bücher aus vorheriger Klassenstufe</t>
  </si>
  <si>
    <t>Name:</t>
  </si>
  <si>
    <t>D</t>
  </si>
  <si>
    <t>Cornelsen</t>
  </si>
  <si>
    <t>M</t>
  </si>
  <si>
    <t>E</t>
  </si>
  <si>
    <t>F</t>
  </si>
  <si>
    <t>Leihen nicht möglich (Arbeitshefte etc.)</t>
  </si>
  <si>
    <t>Rabatt (bei Kauf)*</t>
  </si>
  <si>
    <t>Fach</t>
  </si>
  <si>
    <t>Titel</t>
  </si>
  <si>
    <t>Verlag</t>
  </si>
  <si>
    <t>ISBN</t>
  </si>
  <si>
    <t>* Wenn Sie keine Bücher von uns leihen, bekommen Sie 30 % Nachlass auf alle Schulbücher, sonst nur 15 %.</t>
  </si>
  <si>
    <t>Kaufen</t>
  </si>
  <si>
    <t>brauchen wir nicht**</t>
  </si>
  <si>
    <t>** Wenn Sie das Buch/Heft bereits haben oder anderweitig besorgen wollen, können Sie hier ankreuzen. Überprüfen Sie aber, ob Sie die korrekte Ausgabe haben mithilfe der ISBN-Nummer.</t>
  </si>
  <si>
    <t>Leihen*</t>
  </si>
  <si>
    <t xml:space="preserve">Wir gehen davon aus, dass Sie die Bücher kaufen wollen. Ist das nicht </t>
  </si>
  <si>
    <t>der Fall, kreuzen Sie bitte "Leihen" oder "brauchen wir nicht" an.</t>
  </si>
  <si>
    <t>NwT</t>
  </si>
  <si>
    <t>Projektarbeitshefte NwT</t>
  </si>
  <si>
    <t>Druckerei</t>
  </si>
  <si>
    <t>Ph</t>
  </si>
  <si>
    <t>Schroedel</t>
  </si>
  <si>
    <t>Bio</t>
  </si>
  <si>
    <t>G</t>
  </si>
  <si>
    <t>Ch</t>
  </si>
  <si>
    <t>978-3-507-88250-8</t>
  </si>
  <si>
    <t>Mein Kind kommt nächstes Jahr in Klasse 10</t>
  </si>
  <si>
    <t>978-3-06-062642-7</t>
  </si>
  <si>
    <t>978-3-06-062648-9</t>
  </si>
  <si>
    <t>Lambacher Schweizer 10</t>
  </si>
  <si>
    <t>978-3-12-735320-4</t>
  </si>
  <si>
    <t>Context starter Schülerbuch</t>
  </si>
  <si>
    <t>978-3-06-033457-5</t>
  </si>
  <si>
    <t>Context starter Workbook mit answer key</t>
  </si>
  <si>
    <t>978-3-06-033464-3</t>
  </si>
  <si>
    <t>Découvertes Band 5 Série jaune Passerelle</t>
  </si>
  <si>
    <t>978-3-12-622051-4</t>
  </si>
  <si>
    <t xml:space="preserve">Grammatische Beiheft zu Bd. 5 </t>
  </si>
  <si>
    <t>978-3-12-622058-3</t>
  </si>
  <si>
    <t>Sp</t>
  </si>
  <si>
    <t>A Tope.com, Schülerbuch</t>
  </si>
  <si>
    <t>978-3-464-20530-3</t>
  </si>
  <si>
    <t>A Tope.com, Arbeitsheft mit CD</t>
  </si>
  <si>
    <t>978-3-464-20540-2</t>
  </si>
  <si>
    <t>A Tope com, Grammatik</t>
  </si>
  <si>
    <t>978-3-06-020225-6</t>
  </si>
  <si>
    <t>PONS Schülerwörterbuch Spanisch</t>
  </si>
  <si>
    <t>PONS</t>
  </si>
  <si>
    <t>978-3-12-735326-6</t>
  </si>
  <si>
    <t xml:space="preserve">Deutschbuch 6 </t>
  </si>
  <si>
    <t xml:space="preserve">Arbeitsheft zu Deuschbuch 6 </t>
  </si>
  <si>
    <t>978-0-19-479852-5</t>
  </si>
  <si>
    <t>Geo</t>
  </si>
  <si>
    <t>978-3-12-104606-5</t>
  </si>
  <si>
    <t>978-3-14-035718-0</t>
  </si>
  <si>
    <t>978-3-507-86987-5</t>
  </si>
  <si>
    <t>Spanisch</t>
  </si>
  <si>
    <t>Französisch</t>
  </si>
  <si>
    <t>978-3-12-516238-9</t>
  </si>
  <si>
    <t>Natura 9/10</t>
  </si>
  <si>
    <t>978-3-12-049251-1</t>
  </si>
  <si>
    <t>c / d</t>
  </si>
  <si>
    <t>LS Arbeitsheft 10 + Lösungsheft</t>
  </si>
  <si>
    <t>Terra Geographie 9/10 BaWü</t>
  </si>
  <si>
    <t>Geschichte 10</t>
  </si>
  <si>
    <t>Westermann</t>
  </si>
  <si>
    <t>Der DUDEN aus Klasse 5</t>
  </si>
  <si>
    <t>Dudenverlag</t>
  </si>
  <si>
    <t>978-3-411-04018-6</t>
  </si>
  <si>
    <t>Context Starter Schülerbuch eBook</t>
  </si>
  <si>
    <t>---</t>
  </si>
  <si>
    <t>Oxford ALD 10th Edition</t>
  </si>
  <si>
    <t>Cahier d'activités Bd. 5 Série jaune</t>
  </si>
  <si>
    <t xml:space="preserve">978-3-12-622055-2 </t>
  </si>
  <si>
    <t>Chemie heute SI</t>
  </si>
  <si>
    <t>Politik &amp; Co. Gesamtband</t>
  </si>
  <si>
    <t>Buchner</t>
  </si>
  <si>
    <t>978-3-661-71003-7</t>
  </si>
  <si>
    <t>Pol</t>
  </si>
  <si>
    <t>Dorn Bader SI Physik 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</si>
</sst>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13" xfId="0" applyNumberFormat="1" applyBorder="1"/>
    <xf numFmtId="0" fontId="0" fillId="0" borderId="14" xfId="0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0" fillId="0" borderId="17" xfId="1" applyFont="1" applyBorder="1" applyAlignment="1">
      <alignment vertical="center"/>
    </xf>
    <xf numFmtId="0" fontId="0" fillId="0" borderId="19" xfId="0" applyBorder="1"/>
    <xf numFmtId="0" fontId="6" fillId="0" borderId="0" xfId="0" applyFont="1" applyAlignment="1">
      <alignment horizontal="center"/>
    </xf>
    <xf numFmtId="44" fontId="0" fillId="0" borderId="18" xfId="1" applyFont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textRotation="90"/>
    </xf>
    <xf numFmtId="0" fontId="3" fillId="2" borderId="23" xfId="0" applyFont="1" applyFill="1" applyBorder="1" applyAlignment="1">
      <alignment horizontal="center" textRotation="90" wrapText="1"/>
    </xf>
    <xf numFmtId="0" fontId="3" fillId="2" borderId="24" xfId="0" applyFont="1" applyFill="1" applyBorder="1" applyAlignment="1">
      <alignment horizontal="center" textRotation="90" wrapText="1"/>
    </xf>
    <xf numFmtId="44" fontId="0" fillId="0" borderId="16" xfId="1" applyFont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9" fontId="0" fillId="0" borderId="16" xfId="2" applyFont="1" applyBorder="1" applyAlignment="1">
      <alignment vertical="center"/>
    </xf>
    <xf numFmtId="9" fontId="0" fillId="0" borderId="17" xfId="2" applyFont="1" applyBorder="1" applyAlignment="1">
      <alignment vertical="center"/>
    </xf>
    <xf numFmtId="9" fontId="0" fillId="0" borderId="18" xfId="2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/>
    <xf numFmtId="0" fontId="0" fillId="0" borderId="21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2" borderId="7" xfId="0" applyFill="1" applyBorder="1"/>
    <xf numFmtId="0" fontId="0" fillId="2" borderId="14" xfId="0" applyFill="1" applyBorder="1"/>
    <xf numFmtId="0" fontId="0" fillId="2" borderId="8" xfId="0" applyFill="1" applyBorder="1"/>
    <xf numFmtId="0" fontId="0" fillId="0" borderId="31" xfId="0" applyFill="1" applyBorder="1"/>
    <xf numFmtId="0" fontId="0" fillId="0" borderId="14" xfId="0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4" fontId="0" fillId="0" borderId="20" xfId="1" applyFont="1" applyBorder="1"/>
    <xf numFmtId="44" fontId="0" fillId="0" borderId="32" xfId="1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44" fontId="0" fillId="4" borderId="17" xfId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4" fontId="0" fillId="0" borderId="5" xfId="1" applyFont="1" applyBorder="1" applyAlignment="1">
      <alignment horizontal="center"/>
    </xf>
    <xf numFmtId="44" fontId="0" fillId="0" borderId="1" xfId="1" applyFont="1" applyBorder="1"/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/>
    </xf>
    <xf numFmtId="0" fontId="11" fillId="2" borderId="19" xfId="0" applyFont="1" applyFill="1" applyBorder="1" applyAlignment="1">
      <alignment horizontal="center" vertical="center"/>
    </xf>
    <xf numFmtId="0" fontId="0" fillId="0" borderId="2" xfId="0" quotePrefix="1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</cellXfs>
  <cellStyles count="4">
    <cellStyle name="Prozent" xfId="2" builtinId="5"/>
    <cellStyle name="Standard" xfId="0" builtinId="0"/>
    <cellStyle name="Währung" xfId="1" builtinId="4"/>
    <cellStyle name="Währung 2" xfId="3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33</xdr:row>
      <xdr:rowOff>57150</xdr:rowOff>
    </xdr:from>
    <xdr:to>
      <xdr:col>9</xdr:col>
      <xdr:colOff>571289</xdr:colOff>
      <xdr:row>34</xdr:row>
      <xdr:rowOff>104744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6943725"/>
          <a:ext cx="1685714" cy="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showRowColHeaders="0" tabSelected="1" showRuler="0" view="pageLayout" zoomScaleNormal="100" workbookViewId="0">
      <selection activeCell="B3" sqref="B3:D3"/>
    </sheetView>
  </sheetViews>
  <sheetFormatPr baseColWidth="10" defaultRowHeight="15" x14ac:dyDescent="0.25"/>
  <cols>
    <col min="2" max="2" width="43.85546875" customWidth="1"/>
    <col min="3" max="3" width="13.5703125" customWidth="1"/>
    <col min="4" max="4" width="19" customWidth="1"/>
    <col min="5" max="8" width="5.7109375" hidden="1" customWidth="1"/>
    <col min="9" max="11" width="11.7109375" customWidth="1"/>
    <col min="12" max="14" width="7.7109375" customWidth="1"/>
    <col min="15" max="16" width="11.7109375" customWidth="1"/>
  </cols>
  <sheetData>
    <row r="1" spans="1:18" ht="28.5" x14ac:dyDescent="0.35">
      <c r="C1" s="7"/>
      <c r="J1" s="39" t="s">
        <v>26</v>
      </c>
    </row>
    <row r="2" spans="1:18" ht="21" x14ac:dyDescent="0.25">
      <c r="J2" s="38" t="s">
        <v>27</v>
      </c>
    </row>
    <row r="3" spans="1:18" ht="26.25" x14ac:dyDescent="0.4">
      <c r="A3" s="6" t="s">
        <v>9</v>
      </c>
      <c r="B3" s="103"/>
      <c r="C3" s="104"/>
      <c r="D3" s="105"/>
      <c r="F3" s="8"/>
      <c r="G3" s="8"/>
      <c r="H3" s="8"/>
      <c r="I3" s="10"/>
      <c r="J3" s="40" t="str">
        <f>IF(B3="","&lt; Bitte tragen Sie den Namen Ihres Kindes ein.","")</f>
        <v>&lt; Bitte tragen Sie den Namen Ihres Kindes ein.</v>
      </c>
    </row>
    <row r="4" spans="1:18" ht="27" thickBot="1" x14ac:dyDescent="0.45">
      <c r="A4" s="6"/>
      <c r="B4" s="41"/>
      <c r="C4" s="41"/>
      <c r="D4" s="41"/>
      <c r="F4" s="8"/>
      <c r="G4" s="8"/>
      <c r="H4" s="8"/>
      <c r="I4" s="10"/>
    </row>
    <row r="5" spans="1:18" ht="54.75" customHeight="1" thickBot="1" x14ac:dyDescent="0.3">
      <c r="A5" s="79" t="s">
        <v>37</v>
      </c>
      <c r="B5" s="78"/>
      <c r="C5" s="16" t="s">
        <v>72</v>
      </c>
      <c r="J5" s="75" t="s">
        <v>67</v>
      </c>
      <c r="K5" s="93"/>
      <c r="L5" s="106" t="str">
        <f>IF(AND(K5="",P5=""),"Bitte zweite Fremdsprache ankreuzen (x).",IF(AND(K5="x",P5="x"),"Bitte nur eine zweite Fremdsprache auswählen!",""))</f>
        <v/>
      </c>
      <c r="M5" s="107"/>
      <c r="N5" s="108"/>
      <c r="O5" s="75" t="s">
        <v>68</v>
      </c>
      <c r="P5" s="93" t="s">
        <v>1</v>
      </c>
    </row>
    <row r="6" spans="1:18" ht="68.25" customHeight="1" thickBot="1" x14ac:dyDescent="0.35">
      <c r="A6" s="19" t="s">
        <v>17</v>
      </c>
      <c r="B6" s="19" t="s">
        <v>18</v>
      </c>
      <c r="C6" s="19" t="s">
        <v>19</v>
      </c>
      <c r="D6" s="19" t="s">
        <v>20</v>
      </c>
      <c r="E6" s="24" t="s">
        <v>4</v>
      </c>
      <c r="F6" s="25" t="s">
        <v>6</v>
      </c>
      <c r="G6" s="25" t="s">
        <v>7</v>
      </c>
      <c r="H6" s="26" t="s">
        <v>3</v>
      </c>
      <c r="I6" s="21" t="s">
        <v>8</v>
      </c>
      <c r="J6" s="22" t="s">
        <v>5</v>
      </c>
      <c r="K6" s="34" t="s">
        <v>15</v>
      </c>
      <c r="L6" s="35" t="s">
        <v>22</v>
      </c>
      <c r="M6" s="36" t="s">
        <v>25</v>
      </c>
      <c r="N6" s="37" t="s">
        <v>23</v>
      </c>
      <c r="O6" s="23" t="s">
        <v>2</v>
      </c>
      <c r="P6" s="23" t="s">
        <v>16</v>
      </c>
    </row>
    <row r="7" spans="1:18" x14ac:dyDescent="0.25">
      <c r="A7" s="42" t="s">
        <v>10</v>
      </c>
      <c r="B7" s="95" t="s">
        <v>60</v>
      </c>
      <c r="C7" s="96" t="s">
        <v>11</v>
      </c>
      <c r="D7" s="97" t="s">
        <v>38</v>
      </c>
      <c r="E7" s="68" t="s">
        <v>1</v>
      </c>
      <c r="F7" s="56"/>
      <c r="G7" s="57"/>
      <c r="H7" s="58"/>
      <c r="I7" s="59"/>
      <c r="J7" s="43"/>
      <c r="K7" s="70" t="str">
        <f>IF(OR(F7="x",G7="x",H7="x"),"x","")</f>
        <v/>
      </c>
      <c r="L7" s="32" t="str">
        <f t="shared" ref="L7:L13" si="0">IF(AND(M7="",N7=""),"x","")</f>
        <v>x</v>
      </c>
      <c r="M7" s="46"/>
      <c r="N7" s="33"/>
      <c r="O7" s="73">
        <v>27.25</v>
      </c>
      <c r="P7" s="29">
        <f t="shared" ref="P7:P13" si="1">IF(OR(J7="x",I7="x"),"",IF(B7="","",IF(OR(E7="x",I7="x",F7="x"),IF(COUNTIF(M$7:M$28,"x")=0,30%,15%),IF(F7="x",30%,IF(G7="x",15%,0%)))))</f>
        <v>0.3</v>
      </c>
      <c r="Q7" s="27">
        <f t="shared" ref="Q7:Q13" si="2">IF(OR(I7="x",J7="x"),"        ---",IF(AND(L7="x",P7&lt;&gt;""),O7*(1-P7),""))</f>
        <v>19.074999999999999</v>
      </c>
      <c r="R7" s="15" t="str">
        <f>IF(B7="","",IF(COUNTIF(I7:J7,"x")+COUNTIF(L7:M7,"x")=0,"",IF(AND(I7="x",OR(L7="x",M7="x")),"Vorsicht! Wird aus vorherigem Jahrgang übernommen. Nur bei Bedarf!",IF(AND(K7="x",M7="x"),"Vorsicht! Nur zu Kaufen!",IF(AND(N7="x",M7="x"),"Vorsicht! Wollen Sie leihen oder haben Sie das Buch schon?","")))))</f>
        <v/>
      </c>
    </row>
    <row r="8" spans="1:18" x14ac:dyDescent="0.25">
      <c r="A8" s="44" t="s">
        <v>10</v>
      </c>
      <c r="B8" s="86" t="s">
        <v>61</v>
      </c>
      <c r="C8" s="87" t="s">
        <v>11</v>
      </c>
      <c r="D8" s="88" t="s">
        <v>39</v>
      </c>
      <c r="E8" s="11"/>
      <c r="F8" s="48"/>
      <c r="G8" s="9" t="s">
        <v>1</v>
      </c>
      <c r="H8" s="49"/>
      <c r="I8" s="50"/>
      <c r="J8" s="1"/>
      <c r="K8" s="71" t="str">
        <f>IF(OR(F8="x",G8="x",H8="x"),"x","")</f>
        <v>x</v>
      </c>
      <c r="L8" s="14" t="str">
        <f t="shared" si="0"/>
        <v>x</v>
      </c>
      <c r="M8" s="47"/>
      <c r="N8" s="28"/>
      <c r="O8" s="73">
        <v>10.25</v>
      </c>
      <c r="P8" s="30">
        <f t="shared" si="1"/>
        <v>0.15</v>
      </c>
      <c r="Q8" s="17">
        <f t="shared" si="2"/>
        <v>8.7125000000000004</v>
      </c>
      <c r="R8" s="15" t="str">
        <f t="shared" ref="R8:R30" si="3">IF(B8="","",IF(COUNTIF(I8:J8,"x")+COUNTIF(L8:M8,"x")=0,"",IF(AND(I8="x",OR(L8="x",M8="x")),"Vorsicht! Wird aus vorherigem Jahrgang übernommen. Nur bei Bedarf!",IF(AND(K8="x",M8="x"),"Vorsicht! Nur zu Kaufen!",IF(AND(N8="x",M8="x"),"Vorsicht! Wollen Sie leihen oder haben Sie das Buch schon?","")))))</f>
        <v/>
      </c>
    </row>
    <row r="9" spans="1:18" x14ac:dyDescent="0.25">
      <c r="A9" s="44" t="s">
        <v>12</v>
      </c>
      <c r="B9" s="86" t="s">
        <v>40</v>
      </c>
      <c r="C9" s="87" t="s">
        <v>0</v>
      </c>
      <c r="D9" s="88" t="s">
        <v>41</v>
      </c>
      <c r="E9" s="11" t="s">
        <v>1</v>
      </c>
      <c r="F9" s="48"/>
      <c r="G9" s="9"/>
      <c r="H9" s="49"/>
      <c r="I9" s="50"/>
      <c r="J9" s="1"/>
      <c r="K9" s="71" t="str">
        <f t="shared" ref="K9:K30" si="4">IF(OR(F9="x",G9="x",H9="x"),"x","")</f>
        <v/>
      </c>
      <c r="L9" s="14" t="str">
        <f>IF(AND(M9="",N9=""),"x","")</f>
        <v>x</v>
      </c>
      <c r="M9" s="45"/>
      <c r="N9" s="28"/>
      <c r="O9" s="73">
        <v>30.5</v>
      </c>
      <c r="P9" s="30">
        <f t="shared" si="1"/>
        <v>0.3</v>
      </c>
      <c r="Q9" s="17">
        <f t="shared" si="2"/>
        <v>21.349999999999998</v>
      </c>
      <c r="R9" s="15" t="str">
        <f t="shared" si="3"/>
        <v/>
      </c>
    </row>
    <row r="10" spans="1:18" x14ac:dyDescent="0.25">
      <c r="A10" s="44" t="s">
        <v>12</v>
      </c>
      <c r="B10" s="86" t="s">
        <v>73</v>
      </c>
      <c r="C10" s="87" t="s">
        <v>0</v>
      </c>
      <c r="D10" s="88" t="s">
        <v>59</v>
      </c>
      <c r="E10" s="11"/>
      <c r="F10" s="48"/>
      <c r="G10" s="9" t="s">
        <v>1</v>
      </c>
      <c r="H10" s="49"/>
      <c r="I10" s="50"/>
      <c r="J10" s="1"/>
      <c r="K10" s="71" t="str">
        <f t="shared" si="4"/>
        <v>x</v>
      </c>
      <c r="L10" s="14" t="str">
        <f t="shared" si="0"/>
        <v>x</v>
      </c>
      <c r="M10" s="47"/>
      <c r="N10" s="28"/>
      <c r="O10" s="73">
        <v>9.25</v>
      </c>
      <c r="P10" s="30">
        <f t="shared" si="1"/>
        <v>0.15</v>
      </c>
      <c r="Q10" s="17">
        <f t="shared" si="2"/>
        <v>7.8624999999999998</v>
      </c>
      <c r="R10" s="15" t="str">
        <f t="shared" si="3"/>
        <v/>
      </c>
    </row>
    <row r="11" spans="1:18" x14ac:dyDescent="0.25">
      <c r="A11" s="44" t="s">
        <v>13</v>
      </c>
      <c r="B11" s="86" t="s">
        <v>42</v>
      </c>
      <c r="C11" s="87" t="s">
        <v>11</v>
      </c>
      <c r="D11" s="88" t="s">
        <v>43</v>
      </c>
      <c r="E11" s="11" t="s">
        <v>1</v>
      </c>
      <c r="F11" s="48"/>
      <c r="G11" s="9"/>
      <c r="H11" s="49"/>
      <c r="I11" s="50"/>
      <c r="J11" s="1"/>
      <c r="K11" s="71" t="str">
        <f t="shared" si="4"/>
        <v/>
      </c>
      <c r="L11" s="14" t="str">
        <f t="shared" si="0"/>
        <v>x</v>
      </c>
      <c r="M11" s="45"/>
      <c r="N11" s="28"/>
      <c r="O11" s="73">
        <v>24</v>
      </c>
      <c r="P11" s="30">
        <f t="shared" si="1"/>
        <v>0.3</v>
      </c>
      <c r="Q11" s="17">
        <f t="shared" si="2"/>
        <v>16.799999999999997</v>
      </c>
      <c r="R11" s="15" t="str">
        <f t="shared" si="3"/>
        <v/>
      </c>
    </row>
    <row r="12" spans="1:18" x14ac:dyDescent="0.25">
      <c r="A12" s="44" t="s">
        <v>13</v>
      </c>
      <c r="B12" s="86" t="s">
        <v>44</v>
      </c>
      <c r="C12" s="87" t="s">
        <v>11</v>
      </c>
      <c r="D12" s="88" t="s">
        <v>45</v>
      </c>
      <c r="E12" s="11"/>
      <c r="F12" s="48"/>
      <c r="G12" s="9" t="s">
        <v>1</v>
      </c>
      <c r="H12" s="49"/>
      <c r="I12" s="50"/>
      <c r="J12" s="1"/>
      <c r="K12" s="71" t="str">
        <f t="shared" si="4"/>
        <v>x</v>
      </c>
      <c r="L12" s="14" t="str">
        <f t="shared" si="0"/>
        <v>x</v>
      </c>
      <c r="M12" s="47"/>
      <c r="N12" s="28"/>
      <c r="O12" s="73">
        <v>13</v>
      </c>
      <c r="P12" s="30">
        <f t="shared" si="1"/>
        <v>0.15</v>
      </c>
      <c r="Q12" s="17">
        <f t="shared" si="2"/>
        <v>11.049999999999999</v>
      </c>
      <c r="R12" s="15" t="str">
        <f t="shared" si="3"/>
        <v/>
      </c>
    </row>
    <row r="13" spans="1:18" x14ac:dyDescent="0.25">
      <c r="A13" s="44" t="s">
        <v>13</v>
      </c>
      <c r="B13" s="86" t="s">
        <v>82</v>
      </c>
      <c r="C13" s="87" t="s">
        <v>11</v>
      </c>
      <c r="D13" s="88" t="s">
        <v>62</v>
      </c>
      <c r="E13" s="11"/>
      <c r="F13" s="48" t="s">
        <v>1</v>
      </c>
      <c r="G13" s="9"/>
      <c r="H13" s="49"/>
      <c r="I13" s="50"/>
      <c r="J13" s="1"/>
      <c r="K13" s="71" t="str">
        <f t="shared" si="4"/>
        <v>x</v>
      </c>
      <c r="L13" s="14" t="str">
        <f t="shared" si="0"/>
        <v>x</v>
      </c>
      <c r="M13" s="47"/>
      <c r="N13" s="28"/>
      <c r="O13" s="73">
        <v>41.99</v>
      </c>
      <c r="P13" s="30">
        <f t="shared" si="1"/>
        <v>0.3</v>
      </c>
      <c r="Q13" s="17">
        <f t="shared" si="2"/>
        <v>29.393000000000001</v>
      </c>
      <c r="R13" s="15" t="str">
        <f t="shared" si="3"/>
        <v/>
      </c>
    </row>
    <row r="14" spans="1:18" x14ac:dyDescent="0.25">
      <c r="A14" s="44" t="s">
        <v>14</v>
      </c>
      <c r="B14" s="86" t="s">
        <v>46</v>
      </c>
      <c r="C14" s="87" t="s">
        <v>0</v>
      </c>
      <c r="D14" s="88" t="s">
        <v>47</v>
      </c>
      <c r="E14" s="11" t="s">
        <v>1</v>
      </c>
      <c r="F14" s="48"/>
      <c r="G14" s="9"/>
      <c r="H14" s="49"/>
      <c r="I14" s="50"/>
      <c r="J14" s="1"/>
      <c r="K14" s="71" t="str">
        <f t="shared" ref="K14:K17" si="5">IF(OR(F14="x",G14="x",H14="x"),"x","")</f>
        <v/>
      </c>
      <c r="L14" s="14" t="str">
        <f>IF(AND(M14="",N14=""),"x","")</f>
        <v>x</v>
      </c>
      <c r="M14" s="45"/>
      <c r="N14" s="28"/>
      <c r="O14" s="80">
        <v>22.95</v>
      </c>
      <c r="P14" s="30">
        <f t="shared" ref="P14:P22" si="6">IF(OR(J14="x",I14="x"),"",IF(B14="","",IF(OR(E14="x",I14="x",F14="x"),IF(COUNTIF(M$7:M$28,"x")=0,30%,15%),IF(F14="x",30%,IF(G14="x",15%,0%)))))</f>
        <v>0.3</v>
      </c>
      <c r="Q14" s="76">
        <f>IF(P$5="x",IF(OR(I14="x",J14="x"),"        ---",IF(AND(L14="x",P14&lt;&gt;""),O14*(1-P14),"")),"---")</f>
        <v>16.064999999999998</v>
      </c>
      <c r="R14" s="15" t="str">
        <f t="shared" si="3"/>
        <v/>
      </c>
    </row>
    <row r="15" spans="1:18" x14ac:dyDescent="0.25">
      <c r="A15" s="44" t="s">
        <v>14</v>
      </c>
      <c r="B15" s="86" t="s">
        <v>48</v>
      </c>
      <c r="C15" s="87" t="s">
        <v>0</v>
      </c>
      <c r="D15" s="88" t="s">
        <v>49</v>
      </c>
      <c r="E15" s="11"/>
      <c r="F15" s="48"/>
      <c r="G15" s="9" t="s">
        <v>1</v>
      </c>
      <c r="H15" s="49"/>
      <c r="I15" s="50"/>
      <c r="J15" s="1"/>
      <c r="K15" s="71" t="str">
        <f t="shared" si="5"/>
        <v>x</v>
      </c>
      <c r="L15" s="14" t="str">
        <f t="shared" ref="L15:L16" si="7">IF(AND(M15="",N15=""),"x","")</f>
        <v>x</v>
      </c>
      <c r="M15" s="47"/>
      <c r="N15" s="28"/>
      <c r="O15" s="80">
        <v>9.75</v>
      </c>
      <c r="P15" s="30">
        <f t="shared" si="6"/>
        <v>0.15</v>
      </c>
      <c r="Q15" s="76">
        <f t="shared" ref="Q15:Q16" si="8">IF(P$5="x",IF(OR(I15="x",J15="x"),"        ---",IF(AND(L15="x",P15&lt;&gt;""),O15*(1-P15),"")),"---")</f>
        <v>8.2874999999999996</v>
      </c>
      <c r="R15" s="15" t="str">
        <f t="shared" si="3"/>
        <v/>
      </c>
    </row>
    <row r="16" spans="1:18" x14ac:dyDescent="0.25">
      <c r="A16" s="44" t="s">
        <v>14</v>
      </c>
      <c r="B16" s="98" t="s">
        <v>83</v>
      </c>
      <c r="C16" s="99" t="s">
        <v>0</v>
      </c>
      <c r="D16" s="100" t="s">
        <v>84</v>
      </c>
      <c r="E16" s="11"/>
      <c r="F16" s="48"/>
      <c r="G16" s="9" t="s">
        <v>1</v>
      </c>
      <c r="H16" s="49"/>
      <c r="I16" s="50"/>
      <c r="J16" s="1"/>
      <c r="K16" s="71" t="str">
        <f t="shared" si="5"/>
        <v>x</v>
      </c>
      <c r="L16" s="14" t="str">
        <f t="shared" si="7"/>
        <v>x</v>
      </c>
      <c r="M16" s="47"/>
      <c r="N16" s="28"/>
      <c r="O16" s="80">
        <v>18.95</v>
      </c>
      <c r="P16" s="30">
        <f t="shared" si="6"/>
        <v>0.15</v>
      </c>
      <c r="Q16" s="76">
        <f t="shared" si="8"/>
        <v>16.107499999999998</v>
      </c>
      <c r="R16" s="15" t="str">
        <f t="shared" si="3"/>
        <v/>
      </c>
    </row>
    <row r="17" spans="1:18" x14ac:dyDescent="0.25">
      <c r="A17" s="44" t="s">
        <v>33</v>
      </c>
      <c r="B17" s="86" t="s">
        <v>70</v>
      </c>
      <c r="C17" s="87" t="s">
        <v>0</v>
      </c>
      <c r="D17" s="88" t="s">
        <v>71</v>
      </c>
      <c r="E17" s="11"/>
      <c r="F17" s="48"/>
      <c r="G17" s="9"/>
      <c r="H17" s="49"/>
      <c r="I17" s="92" t="s">
        <v>1</v>
      </c>
      <c r="J17" s="1"/>
      <c r="K17" s="71" t="str">
        <f t="shared" si="5"/>
        <v/>
      </c>
      <c r="L17" s="14"/>
      <c r="M17" s="45"/>
      <c r="N17" s="77"/>
      <c r="O17" s="73">
        <v>27.5</v>
      </c>
      <c r="P17" s="30" t="str">
        <f t="shared" si="6"/>
        <v/>
      </c>
      <c r="Q17" s="17" t="str">
        <f t="shared" ref="Q17:Q22" si="9">IF(OR(I17="x",J17="x"),"        ---",IF(AND(L17="x",P17&lt;&gt;""),O17*(1-P17),""))</f>
        <v xml:space="preserve">        ---</v>
      </c>
      <c r="R17" s="15" t="str">
        <f t="shared" si="3"/>
        <v/>
      </c>
    </row>
    <row r="18" spans="1:18" x14ac:dyDescent="0.25">
      <c r="A18" s="44" t="s">
        <v>63</v>
      </c>
      <c r="B18" s="86" t="s">
        <v>74</v>
      </c>
      <c r="C18" s="87" t="s">
        <v>0</v>
      </c>
      <c r="D18" s="88" t="s">
        <v>64</v>
      </c>
      <c r="E18" s="11" t="s">
        <v>1</v>
      </c>
      <c r="F18" s="48"/>
      <c r="G18" s="9"/>
      <c r="H18" s="49"/>
      <c r="I18" s="50"/>
      <c r="J18" s="1"/>
      <c r="K18" s="71"/>
      <c r="L18" s="14" t="str">
        <f>IF(AND(M18="",N18=""),"x","")</f>
        <v>x</v>
      </c>
      <c r="M18" s="45"/>
      <c r="N18" s="28"/>
      <c r="O18" s="73">
        <v>30.95</v>
      </c>
      <c r="P18" s="30">
        <f t="shared" si="6"/>
        <v>0.3</v>
      </c>
      <c r="Q18" s="17">
        <f t="shared" si="9"/>
        <v>21.664999999999999</v>
      </c>
      <c r="R18" s="15" t="str">
        <f t="shared" si="3"/>
        <v/>
      </c>
    </row>
    <row r="19" spans="1:18" x14ac:dyDescent="0.25">
      <c r="A19" s="44" t="s">
        <v>34</v>
      </c>
      <c r="B19" s="86" t="s">
        <v>75</v>
      </c>
      <c r="C19" s="87" t="s">
        <v>76</v>
      </c>
      <c r="D19" s="88" t="s">
        <v>65</v>
      </c>
      <c r="E19" s="11" t="s">
        <v>1</v>
      </c>
      <c r="F19" s="48"/>
      <c r="G19" s="9"/>
      <c r="H19" s="49"/>
      <c r="I19" s="50"/>
      <c r="J19" s="1"/>
      <c r="K19" s="71" t="str">
        <f t="shared" ref="K19:K26" si="10">IF(OR(F19="x",G19="x",H19="x"),"x","")</f>
        <v/>
      </c>
      <c r="L19" s="14" t="str">
        <f t="shared" ref="L19:L20" si="11">IF(AND(M19="",N19=""),"x","")</f>
        <v>x</v>
      </c>
      <c r="M19" s="45"/>
      <c r="N19" s="28"/>
      <c r="O19" s="73">
        <v>25.5</v>
      </c>
      <c r="P19" s="30">
        <f t="shared" si="6"/>
        <v>0.3</v>
      </c>
      <c r="Q19" s="17">
        <f t="shared" si="9"/>
        <v>17.849999999999998</v>
      </c>
      <c r="R19" s="15" t="str">
        <f t="shared" si="3"/>
        <v/>
      </c>
    </row>
    <row r="20" spans="1:18" x14ac:dyDescent="0.25">
      <c r="A20" s="44" t="s">
        <v>28</v>
      </c>
      <c r="B20" s="86" t="s">
        <v>29</v>
      </c>
      <c r="C20" s="87" t="s">
        <v>30</v>
      </c>
      <c r="D20" s="94" t="s">
        <v>81</v>
      </c>
      <c r="E20" s="11"/>
      <c r="F20" s="48"/>
      <c r="G20" s="9"/>
      <c r="H20" s="49" t="s">
        <v>1</v>
      </c>
      <c r="I20" s="50"/>
      <c r="J20" s="1"/>
      <c r="K20" s="71" t="str">
        <f t="shared" si="10"/>
        <v>x</v>
      </c>
      <c r="L20" s="14" t="str">
        <f t="shared" si="11"/>
        <v>x</v>
      </c>
      <c r="M20" s="47"/>
      <c r="N20" s="67"/>
      <c r="O20" s="73">
        <v>0</v>
      </c>
      <c r="P20" s="30">
        <f t="shared" si="6"/>
        <v>0</v>
      </c>
      <c r="Q20" s="17">
        <f t="shared" si="9"/>
        <v>0</v>
      </c>
      <c r="R20" s="15" t="str">
        <f t="shared" si="3"/>
        <v/>
      </c>
    </row>
    <row r="21" spans="1:18" x14ac:dyDescent="0.25">
      <c r="A21" s="44" t="s">
        <v>35</v>
      </c>
      <c r="B21" s="86" t="s">
        <v>85</v>
      </c>
      <c r="C21" s="87" t="s">
        <v>32</v>
      </c>
      <c r="D21" s="88" t="s">
        <v>36</v>
      </c>
      <c r="E21" s="54"/>
      <c r="F21" s="51"/>
      <c r="G21" s="52"/>
      <c r="H21" s="53"/>
      <c r="I21" s="92" t="s">
        <v>1</v>
      </c>
      <c r="J21" s="1"/>
      <c r="K21" s="71" t="str">
        <f t="shared" si="10"/>
        <v/>
      </c>
      <c r="L21" s="14"/>
      <c r="M21" s="45"/>
      <c r="N21" s="77"/>
      <c r="O21" s="81">
        <v>40.950000000000003</v>
      </c>
      <c r="P21" s="30" t="str">
        <f t="shared" si="6"/>
        <v/>
      </c>
      <c r="Q21" s="17" t="str">
        <f t="shared" si="9"/>
        <v xml:space="preserve">        ---</v>
      </c>
      <c r="R21" s="15" t="str">
        <f t="shared" si="3"/>
        <v/>
      </c>
    </row>
    <row r="22" spans="1:18" x14ac:dyDescent="0.25">
      <c r="A22" s="44" t="s">
        <v>31</v>
      </c>
      <c r="B22" s="86" t="s">
        <v>90</v>
      </c>
      <c r="C22" s="87" t="s">
        <v>32</v>
      </c>
      <c r="D22" s="88" t="s">
        <v>66</v>
      </c>
      <c r="E22" s="54"/>
      <c r="F22" s="51"/>
      <c r="G22" s="9"/>
      <c r="H22" s="53"/>
      <c r="I22" s="92" t="s">
        <v>1</v>
      </c>
      <c r="J22" s="1"/>
      <c r="K22" s="71" t="str">
        <f t="shared" si="10"/>
        <v/>
      </c>
      <c r="L22" s="14"/>
      <c r="M22" s="45"/>
      <c r="N22" s="77"/>
      <c r="O22" s="73">
        <v>28.5</v>
      </c>
      <c r="P22" s="30" t="str">
        <f t="shared" si="6"/>
        <v/>
      </c>
      <c r="Q22" s="17" t="str">
        <f t="shared" si="9"/>
        <v xml:space="preserve">        ---</v>
      </c>
      <c r="R22" s="15" t="str">
        <f t="shared" si="3"/>
        <v/>
      </c>
    </row>
    <row r="23" spans="1:18" x14ac:dyDescent="0.25">
      <c r="A23" s="44" t="s">
        <v>50</v>
      </c>
      <c r="B23" s="86" t="s">
        <v>51</v>
      </c>
      <c r="C23" s="87" t="s">
        <v>11</v>
      </c>
      <c r="D23" s="88" t="s">
        <v>52</v>
      </c>
      <c r="E23" s="11" t="s">
        <v>1</v>
      </c>
      <c r="F23" s="51"/>
      <c r="G23" s="9"/>
      <c r="H23" s="53"/>
      <c r="I23" s="50"/>
      <c r="J23" s="1"/>
      <c r="K23" s="71" t="str">
        <f t="shared" si="10"/>
        <v/>
      </c>
      <c r="L23" s="14" t="str">
        <f t="shared" ref="L23:L26" si="12">IF(AND(M23="",N23=""),"x","")</f>
        <v>x</v>
      </c>
      <c r="M23" s="45"/>
      <c r="N23" s="28"/>
      <c r="O23" s="73">
        <v>34</v>
      </c>
      <c r="P23" s="30">
        <f t="shared" ref="P23:P28" si="13">IF(OR(J23="x",I23="x"),"",IF(B23="","",IF(OR(E23="x",I23="x",F23="x"),IF(COUNTIF(M$7:M$28,"x")=0,30%,15%),IF(F23="x",30%,IF(G23="x",15%,0%)))))</f>
        <v>0.3</v>
      </c>
      <c r="Q23" s="17">
        <f t="shared" ref="Q23:Q28" si="14">IF(OR(I23="x",J23="x"),"        ---",IF(AND(L23="x",P23&lt;&gt;""),O23*(1-P23),""))</f>
        <v>23.799999999999997</v>
      </c>
      <c r="R23" s="15" t="str">
        <f t="shared" si="3"/>
        <v/>
      </c>
    </row>
    <row r="24" spans="1:18" x14ac:dyDescent="0.25">
      <c r="A24" s="44" t="s">
        <v>50</v>
      </c>
      <c r="B24" s="86" t="s">
        <v>53</v>
      </c>
      <c r="C24" s="87" t="s">
        <v>11</v>
      </c>
      <c r="D24" s="88" t="s">
        <v>54</v>
      </c>
      <c r="E24" s="54"/>
      <c r="F24" s="51"/>
      <c r="G24" s="9" t="s">
        <v>1</v>
      </c>
      <c r="H24" s="53"/>
      <c r="I24" s="50"/>
      <c r="J24" s="1"/>
      <c r="K24" s="71" t="str">
        <f t="shared" si="10"/>
        <v>x</v>
      </c>
      <c r="L24" s="14" t="str">
        <f t="shared" si="12"/>
        <v>x</v>
      </c>
      <c r="M24" s="47"/>
      <c r="N24" s="28"/>
      <c r="O24" s="73">
        <v>17.989999999999998</v>
      </c>
      <c r="P24" s="30">
        <f t="shared" si="13"/>
        <v>0.15</v>
      </c>
      <c r="Q24" s="17">
        <f t="shared" si="14"/>
        <v>15.291499999999997</v>
      </c>
      <c r="R24" s="15" t="str">
        <f t="shared" si="3"/>
        <v/>
      </c>
    </row>
    <row r="25" spans="1:18" x14ac:dyDescent="0.25">
      <c r="A25" s="44" t="s">
        <v>50</v>
      </c>
      <c r="B25" s="86" t="s">
        <v>55</v>
      </c>
      <c r="C25" s="87" t="s">
        <v>11</v>
      </c>
      <c r="D25" s="88" t="s">
        <v>56</v>
      </c>
      <c r="E25" s="54"/>
      <c r="F25" s="51"/>
      <c r="G25" s="9" t="s">
        <v>1</v>
      </c>
      <c r="H25" s="53"/>
      <c r="I25" s="50"/>
      <c r="J25" s="1"/>
      <c r="K25" s="71" t="str">
        <f t="shared" si="10"/>
        <v>x</v>
      </c>
      <c r="L25" s="14" t="str">
        <f t="shared" si="12"/>
        <v>x</v>
      </c>
      <c r="M25" s="47"/>
      <c r="N25" s="28"/>
      <c r="O25" s="73">
        <v>20.99</v>
      </c>
      <c r="P25" s="30">
        <f t="shared" si="13"/>
        <v>0.15</v>
      </c>
      <c r="Q25" s="17">
        <f t="shared" si="14"/>
        <v>17.8415</v>
      </c>
      <c r="R25" s="15" t="str">
        <f t="shared" si="3"/>
        <v/>
      </c>
    </row>
    <row r="26" spans="1:18" x14ac:dyDescent="0.25">
      <c r="A26" s="44" t="s">
        <v>50</v>
      </c>
      <c r="B26" s="86" t="s">
        <v>57</v>
      </c>
      <c r="C26" s="87" t="s">
        <v>58</v>
      </c>
      <c r="D26" s="88" t="s">
        <v>69</v>
      </c>
      <c r="E26" s="54"/>
      <c r="F26" s="48" t="s">
        <v>1</v>
      </c>
      <c r="G26" s="9"/>
      <c r="H26" s="53"/>
      <c r="I26" s="55"/>
      <c r="J26" s="1"/>
      <c r="K26" s="71" t="str">
        <f t="shared" si="10"/>
        <v>x</v>
      </c>
      <c r="L26" s="14" t="str">
        <f t="shared" si="12"/>
        <v>x</v>
      </c>
      <c r="M26" s="47"/>
      <c r="N26" s="28"/>
      <c r="O26" s="73">
        <v>31.5</v>
      </c>
      <c r="P26" s="30">
        <f t="shared" si="13"/>
        <v>0.3</v>
      </c>
      <c r="Q26" s="17">
        <f t="shared" si="14"/>
        <v>22.049999999999997</v>
      </c>
      <c r="R26" s="15" t="str">
        <f t="shared" si="3"/>
        <v/>
      </c>
    </row>
    <row r="27" spans="1:18" x14ac:dyDescent="0.25">
      <c r="A27" s="85"/>
      <c r="B27" s="98" t="s">
        <v>77</v>
      </c>
      <c r="C27" s="99" t="s">
        <v>78</v>
      </c>
      <c r="D27" s="100" t="s">
        <v>79</v>
      </c>
      <c r="E27" s="88"/>
      <c r="F27" s="89"/>
      <c r="G27" s="87"/>
      <c r="H27" s="90"/>
      <c r="I27" s="92" t="s">
        <v>1</v>
      </c>
      <c r="J27" s="2"/>
      <c r="K27" s="71" t="s">
        <v>1</v>
      </c>
      <c r="L27" s="14"/>
      <c r="M27" s="45"/>
      <c r="N27" s="77"/>
      <c r="O27" s="73">
        <v>28</v>
      </c>
      <c r="P27" s="30" t="str">
        <f t="shared" si="13"/>
        <v/>
      </c>
      <c r="Q27" s="17" t="str">
        <f t="shared" si="14"/>
        <v xml:space="preserve">        ---</v>
      </c>
      <c r="R27" s="15" t="str">
        <f t="shared" si="3"/>
        <v/>
      </c>
    </row>
    <row r="28" spans="1:18" x14ac:dyDescent="0.25">
      <c r="A28" s="85" t="s">
        <v>13</v>
      </c>
      <c r="B28" s="98" t="s">
        <v>80</v>
      </c>
      <c r="C28" s="99" t="s">
        <v>11</v>
      </c>
      <c r="D28" s="94" t="s">
        <v>81</v>
      </c>
      <c r="E28" s="88"/>
      <c r="F28" s="89"/>
      <c r="G28" s="87"/>
      <c r="H28" s="90"/>
      <c r="I28" s="50"/>
      <c r="J28" s="86"/>
      <c r="K28" s="91" t="s">
        <v>1</v>
      </c>
      <c r="L28" s="14" t="str">
        <f t="shared" ref="L28" si="15">IF(AND(M28="",N28=""),"x","")</f>
        <v>x</v>
      </c>
      <c r="M28" s="47"/>
      <c r="N28" s="67"/>
      <c r="O28" s="73">
        <v>0</v>
      </c>
      <c r="P28" s="30">
        <f t="shared" si="13"/>
        <v>0</v>
      </c>
      <c r="Q28" s="17">
        <f t="shared" si="14"/>
        <v>0</v>
      </c>
      <c r="R28" s="15" t="str">
        <f t="shared" si="3"/>
        <v/>
      </c>
    </row>
    <row r="29" spans="1:18" x14ac:dyDescent="0.25">
      <c r="A29" s="85" t="s">
        <v>89</v>
      </c>
      <c r="B29" s="101" t="s">
        <v>86</v>
      </c>
      <c r="C29" s="102" t="s">
        <v>87</v>
      </c>
      <c r="D29" s="101" t="s">
        <v>88</v>
      </c>
      <c r="E29" s="88"/>
      <c r="F29" s="85"/>
      <c r="G29" s="87"/>
      <c r="H29" s="90"/>
      <c r="I29" s="92" t="s">
        <v>1</v>
      </c>
      <c r="J29" s="2"/>
      <c r="K29" s="71"/>
      <c r="L29" s="14"/>
      <c r="M29" s="45"/>
      <c r="N29" s="77"/>
      <c r="O29" s="73">
        <v>34</v>
      </c>
      <c r="P29" s="30" t="str">
        <f t="shared" ref="P29" si="16">IF(OR(J29="x",I29="x"),"",IF(B29="","",IF(OR(E29="x",I29="x",F29="x"),IF(COUNTIF(M$7:M$28,"x")=0,30%,15%),IF(F29="x",30%,IF(G29="x",15%,0%)))))</f>
        <v/>
      </c>
      <c r="Q29" s="76" t="str">
        <f t="shared" ref="Q29" si="17">IF(K$5="x",IF(OR(I29="x",J29="x"),"        ---",IF(AND(L29="x",P29&lt;&gt;""),O29*(1-P29),"")),"---")</f>
        <v>---</v>
      </c>
      <c r="R29" s="15" t="str">
        <f t="shared" si="3"/>
        <v/>
      </c>
    </row>
    <row r="30" spans="1:18" ht="15.75" thickBot="1" x14ac:dyDescent="0.3">
      <c r="A30" s="60"/>
      <c r="B30" s="5"/>
      <c r="C30" s="5"/>
      <c r="D30" s="61"/>
      <c r="E30" s="69"/>
      <c r="F30" s="62"/>
      <c r="G30" s="63"/>
      <c r="H30" s="64"/>
      <c r="I30" s="65"/>
      <c r="J30" s="66"/>
      <c r="K30" s="72" t="str">
        <f t="shared" si="4"/>
        <v/>
      </c>
      <c r="L30" s="82"/>
      <c r="M30" s="83"/>
      <c r="N30" s="84"/>
      <c r="O30" s="74"/>
      <c r="P30" s="31" t="str">
        <f t="shared" ref="P30" si="18">IF(OR(J30="x",I30="x"),"",IF(B30="","",IF(OR(E30="x",I30="x",F30="x"),IF(COUNTIF(M$7:M$28,"x")=0,30%,15%),IF(F30="x",30%,IF(G30="x",15%,0%)))))</f>
        <v/>
      </c>
      <c r="Q30" s="20" t="str">
        <f t="shared" ref="Q30" si="19">IF(OR(I30="x",J30="x"),"        ---",IF(AND(L30="x",P30&lt;&gt;""),O30*(1-P30),""))</f>
        <v/>
      </c>
      <c r="R30" s="15" t="str">
        <f t="shared" si="3"/>
        <v/>
      </c>
    </row>
    <row r="32" spans="1:18" ht="15.75" thickBot="1" x14ac:dyDescent="0.3">
      <c r="B32" s="10" t="s">
        <v>21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Q32" s="4">
        <f>SUM(Q7:Q30)</f>
        <v>273.20099999999996</v>
      </c>
    </row>
    <row r="33" spans="2:17" ht="15.75" thickTop="1" x14ac:dyDescent="0.25">
      <c r="B33" t="s">
        <v>24</v>
      </c>
      <c r="Q33" s="3"/>
    </row>
    <row r="34" spans="2:17" ht="15.75" thickBot="1" x14ac:dyDescent="0.3"/>
    <row r="35" spans="2:17" ht="15.75" thickBot="1" x14ac:dyDescent="0.3">
      <c r="G35" s="12" t="s">
        <v>1</v>
      </c>
      <c r="H35" s="18"/>
    </row>
    <row r="36" spans="2:17" ht="15.75" thickBot="1" x14ac:dyDescent="0.3">
      <c r="G36" s="13"/>
    </row>
  </sheetData>
  <sheetProtection algorithmName="SHA-512" hashValue="xoS7b9d4s5iRMbAMNnYebNEpqFA7PVWG4Ek+iAsd0xy4rZEVr/BSwg+wpLYPjayj1Kr2lYk3uwACbEbfu9m1yQ==" saltValue="Stg16OqPzwWI6lLE8cu6+A==" spinCount="100000" sheet="1" objects="1" scenarios="1"/>
  <protectedRanges>
    <protectedRange sqref="P5 K5" name="Eltern_1_1_1"/>
    <protectedRange sqref="M7:N16 M18:N20 M23:N26 M28:N28" name="Eltern_1"/>
    <protectedRange sqref="B3" name="Name"/>
    <protectedRange sqref="B27:D27" name="Bereich1"/>
    <protectedRange sqref="M27:N27 M29:N29" name="Eltern_1_1"/>
    <protectedRange sqref="B28:C28" name="Bereich1_1"/>
    <protectedRange sqref="B16:D16" name="Bereich1_2"/>
    <protectedRange sqref="B29:D29" name="Bereich1_4"/>
  </protectedRanges>
  <mergeCells count="2">
    <mergeCell ref="B3:D3"/>
    <mergeCell ref="L5:N5"/>
  </mergeCells>
  <conditionalFormatting sqref="L5:N5">
    <cfRule type="cellIs" dxfId="0" priority="1" operator="equal">
      <formula>"Bitte nur eine zweite Fremdsprache auswählen!"</formula>
    </cfRule>
  </conditionalFormatting>
  <dataValidations disablePrompts="1" count="6">
    <dataValidation type="list" allowBlank="1" showErrorMessage="1" error="Nur Kauf möglich!" sqref="M8 M10 M20 M12:M13 M15:M16 M24:M26 M28 M30">
      <formula1>#REF!</formula1>
    </dataValidation>
    <dataValidation type="list" allowBlank="1" showErrorMessage="1" error="Als Eingabe ist nur der (Kleinbuchstabe) x möglich." sqref="L7:M7 L8 L10:L13 M11 L9:M9 M19 L14:M14 M23 L18:M18 L15:L17 L19:L26 L28 L30">
      <formula1>$G$35:$G$35</formula1>
    </dataValidation>
    <dataValidation type="list" allowBlank="1" showErrorMessage="1" error="Als Eingabe ist nur der (Kleinbuchstabe) x möglich." sqref="K5 P5 N7:N16 N18:N20 N23:N26 L27:M27 N28 N30 L29:M29">
      <formula1>$G$35:$G$36</formula1>
    </dataValidation>
    <dataValidation type="list" allowBlank="1" showErrorMessage="1" error="Als Eingabe ist nur der (Kleinbuchstabe) x möglich." sqref="N17 N21:N22">
      <formula1>$G$34:$G$35</formula1>
    </dataValidation>
    <dataValidation type="list" allowBlank="1" showErrorMessage="1" error="Als Eingabe ist nur der (Kleinbuchstabe) x möglich." sqref="M17 M21:M22">
      <formula1>$G$33:$G$34</formula1>
    </dataValidation>
    <dataValidation type="list" allowBlank="1" showErrorMessage="1" error="Als Eingabe ist nur der (Kleinbuchstabe) x möglich." sqref="N27 N29">
      <formula1>$G$36:$G$37</formula1>
    </dataValidation>
  </dataValidations>
  <pageMargins left="0.7" right="0.7" top="0.78740157499999996" bottom="0.78740157499999996" header="0.3" footer="0.3"/>
  <pageSetup paperSize="9" scale="69" orientation="landscape" horizontalDpi="300" verticalDpi="300" r:id="rId1"/>
  <headerFooter>
    <oddHeader>&amp;C&amp;22Bücherliste HBG Bruchsal 2022/23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Klasse 10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andreas.lang</cp:lastModifiedBy>
  <cp:lastPrinted>2020-05-05T11:18:22Z</cp:lastPrinted>
  <dcterms:created xsi:type="dcterms:W3CDTF">2019-01-24T09:06:37Z</dcterms:created>
  <dcterms:modified xsi:type="dcterms:W3CDTF">2022-07-01T08:28:14Z</dcterms:modified>
</cp:coreProperties>
</file>